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lients\Pacific Horizon School\Budget\USDA\"/>
    </mc:Choice>
  </mc:AlternateContent>
  <xr:revisionPtr revIDLastSave="0" documentId="13_ncr:1_{86D365AB-4500-4DA9-9706-4F66C75A78B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574000" sheetId="13" r:id="rId1"/>
    <sheet name="400000" sheetId="14" r:id="rId2"/>
  </sheets>
  <calcPr calcId="181029"/>
</workbook>
</file>

<file path=xl/calcChain.xml><?xml version="1.0" encoding="utf-8"?>
<calcChain xmlns="http://schemas.openxmlformats.org/spreadsheetml/2006/main">
  <c r="D19" i="14" l="1"/>
  <c r="D32" i="14"/>
  <c r="C28" i="14"/>
  <c r="C23" i="14"/>
  <c r="C32" i="14" s="1"/>
  <c r="G20" i="14"/>
  <c r="F20" i="14"/>
  <c r="F32" i="14" s="1"/>
  <c r="E20" i="14"/>
  <c r="G15" i="14"/>
  <c r="F15" i="14"/>
  <c r="E15" i="14"/>
  <c r="E32" i="14" s="1"/>
  <c r="G13" i="14"/>
  <c r="F13" i="14"/>
  <c r="E13" i="14"/>
  <c r="D13" i="14"/>
  <c r="C8" i="14"/>
  <c r="C13" i="14" s="1"/>
  <c r="G16" i="13"/>
  <c r="G14" i="13"/>
  <c r="G21" i="13"/>
  <c r="G33" i="13" s="1"/>
  <c r="F16" i="13"/>
  <c r="E16" i="13"/>
  <c r="D34" i="14" l="1"/>
  <c r="F34" i="14"/>
  <c r="E34" i="14"/>
  <c r="G32" i="14"/>
  <c r="G34" i="14" s="1"/>
  <c r="C34" i="14"/>
  <c r="C38" i="14" s="1"/>
  <c r="D36" i="14" s="1"/>
  <c r="G35" i="13"/>
  <c r="D38" i="14" l="1"/>
  <c r="E36" i="14" s="1"/>
  <c r="E38" i="14" s="1"/>
  <c r="F36" i="14" s="1"/>
  <c r="F38" i="14" s="1"/>
  <c r="G36" i="14" s="1"/>
  <c r="G38" i="14" s="1"/>
  <c r="F14" i="13" l="1"/>
  <c r="D14" i="13"/>
  <c r="D33" i="13"/>
  <c r="C29" i="13"/>
  <c r="C24" i="13"/>
  <c r="C33" i="13" s="1"/>
  <c r="F21" i="13"/>
  <c r="E21" i="13"/>
  <c r="E33" i="13" s="1"/>
  <c r="E14" i="13"/>
  <c r="C8" i="13"/>
  <c r="C14" i="13" s="1"/>
  <c r="E35" i="13" l="1"/>
  <c r="F33" i="13"/>
  <c r="F35" i="13" s="1"/>
  <c r="D35" i="13"/>
  <c r="C35" i="13"/>
  <c r="C39" i="13" s="1"/>
  <c r="D37" i="13" s="1"/>
  <c r="D39" i="13" l="1"/>
  <c r="E37" i="13" s="1"/>
  <c r="E39" i="13" s="1"/>
  <c r="F37" i="13" s="1"/>
  <c r="F39" i="13" s="1"/>
  <c r="G37" i="13" s="1"/>
  <c r="G39" i="13" s="1"/>
</calcChain>
</file>

<file path=xl/sharedStrings.xml><?xml version="1.0" encoding="utf-8"?>
<sst xmlns="http://schemas.openxmlformats.org/spreadsheetml/2006/main" count="105" uniqueCount="57">
  <si>
    <t>Total Expenditures</t>
  </si>
  <si>
    <t>Pacific Horizons School, Inc.</t>
  </si>
  <si>
    <t>Revenue &amp; Support</t>
  </si>
  <si>
    <t>Total Revenue &amp; Support</t>
  </si>
  <si>
    <t>Tuition</t>
  </si>
  <si>
    <t>Program Revenue</t>
  </si>
  <si>
    <t>Donations/Fundraising</t>
  </si>
  <si>
    <t>Salaries</t>
  </si>
  <si>
    <t>Payroll Tax Expense</t>
  </si>
  <si>
    <t>Repair &amp; Maintenance</t>
  </si>
  <si>
    <t>Utilities</t>
  </si>
  <si>
    <t>Insurance</t>
  </si>
  <si>
    <t>Bank Fees</t>
  </si>
  <si>
    <t>Vehicle Expense</t>
  </si>
  <si>
    <t>Program Expense</t>
  </si>
  <si>
    <t>Change in Net Assets</t>
  </si>
  <si>
    <t>Relocation Allowance</t>
  </si>
  <si>
    <t>Miscellaneous Expense</t>
  </si>
  <si>
    <t>Furniture</t>
  </si>
  <si>
    <t>Rental Revenue</t>
  </si>
  <si>
    <t>Buildings</t>
  </si>
  <si>
    <t>Budget Projections</t>
  </si>
  <si>
    <t>2020-2021</t>
  </si>
  <si>
    <t>2021-2022</t>
  </si>
  <si>
    <t>2022-2023</t>
  </si>
  <si>
    <t>Budget assumptions</t>
  </si>
  <si>
    <t>Construction of new building will be during the 2021-2022 school year</t>
  </si>
  <si>
    <t>USDA Grant</t>
  </si>
  <si>
    <t>Building will be completed August 2022 for school year 2022-2023</t>
  </si>
  <si>
    <t>Budget above does not include ASG DOE Grants or one time grants</t>
  </si>
  <si>
    <t>There will be a planned expansions over the subsequent three years</t>
  </si>
  <si>
    <t xml:space="preserve">    total entrollment 170</t>
  </si>
  <si>
    <t xml:space="preserve">  2022-2023 PHS will split K5 and 1st grade - adding 10 students and one teacher</t>
  </si>
  <si>
    <t xml:space="preserve">  2023-2024 PHS will split 2nd and 3rd grade - adding 16 students and one teacher</t>
  </si>
  <si>
    <t xml:space="preserve">    total enrollment 186</t>
  </si>
  <si>
    <t xml:space="preserve">  2024-2025 PHS will split 4th and 5th grade - adding 16 students and one teacher</t>
  </si>
  <si>
    <t xml:space="preserve">    total entrollment 202</t>
  </si>
  <si>
    <t>Capacity enrollment will be 230</t>
  </si>
  <si>
    <t xml:space="preserve">Supplies  </t>
  </si>
  <si>
    <t>Professional Services</t>
  </si>
  <si>
    <t>2023-2024</t>
  </si>
  <si>
    <t>Office Expense</t>
  </si>
  <si>
    <t>USDA loan proceeds</t>
  </si>
  <si>
    <t>Cash Balance - Beginning of Year</t>
  </si>
  <si>
    <t>Cash Balance - End of Year</t>
  </si>
  <si>
    <t>2024-2025</t>
  </si>
  <si>
    <t>Enrollment will stay at 160 for school years 2020-2021 and 2021-2022</t>
  </si>
  <si>
    <t>Mortgage - USDA</t>
  </si>
  <si>
    <t>Mortgage - USDA (new)</t>
  </si>
  <si>
    <t>Increase tuition by $10 per month per student in 2022-2023</t>
  </si>
  <si>
    <t>PHS Match:  60,000</t>
  </si>
  <si>
    <t>Loan:  335,000</t>
  </si>
  <si>
    <t>Term:  40 years</t>
  </si>
  <si>
    <t>Rate:  2.875%</t>
  </si>
  <si>
    <t>Grant:  239,000</t>
  </si>
  <si>
    <t>PHS Match:  108,750</t>
  </si>
  <si>
    <t>Grant:  326,250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</si>
</sst>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</numFmts>
  <fonts count="5" x14ac:knownFonts="1">
    <font>
      <sz val="11"/>
      <color indexed="10"/>
      <name val="Calibri"/>
      <charset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2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top"/>
    </xf>
  </cellStyleXfs>
  <cellXfs count="26">
    <xf numFmtId="0" fontId="0" fillId="0" borderId="0" xfId="0" applyProtection="1">
      <alignment vertical="top"/>
      <protection locked="0"/>
    </xf>
    <xf numFmtId="0" fontId="2" fillId="0" borderId="0" xfId="0" applyFont="1" applyProtection="1">
      <alignment vertical="top"/>
      <protection locked="0"/>
    </xf>
    <xf numFmtId="0" fontId="2" fillId="0" borderId="0" xfId="0" applyFont="1" applyAlignment="1">
      <alignment horizontal="left" vertical="top"/>
    </xf>
    <xf numFmtId="41" fontId="2" fillId="0" borderId="0" xfId="0" applyNumberFormat="1" applyFont="1" applyAlignment="1">
      <alignment horizontal="right" vertical="top"/>
    </xf>
    <xf numFmtId="41" fontId="2" fillId="0" borderId="0" xfId="0" applyNumberFormat="1" applyFont="1" applyBorder="1" applyAlignment="1">
      <alignment horizontal="right" vertical="top"/>
    </xf>
    <xf numFmtId="41" fontId="2" fillId="0" borderId="1" xfId="0" applyNumberFormat="1" applyFont="1" applyFill="1" applyBorder="1" applyAlignment="1">
      <alignment horizontal="right" vertical="top"/>
    </xf>
    <xf numFmtId="41" fontId="2" fillId="0" borderId="1" xfId="0" applyNumberFormat="1" applyFont="1" applyBorder="1" applyAlignment="1">
      <alignment horizontal="right" vertical="top"/>
    </xf>
    <xf numFmtId="41" fontId="2" fillId="0" borderId="0" xfId="0" applyNumberFormat="1" applyFont="1" applyAlignment="1">
      <alignment horizontal="left" vertical="top"/>
    </xf>
    <xf numFmtId="41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Protection="1">
      <alignment vertical="top"/>
      <protection locked="0"/>
    </xf>
    <xf numFmtId="0" fontId="4" fillId="0" borderId="0" xfId="0" applyFo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8" fontId="3" fillId="0" borderId="0" xfId="0" applyNumberFormat="1" applyFont="1" applyAlignment="1" applyProtection="1">
      <alignment vertical="top"/>
      <protection locked="0"/>
    </xf>
    <xf numFmtId="165" fontId="2" fillId="0" borderId="0" xfId="0" applyNumberFormat="1" applyFont="1" applyAlignment="1">
      <alignment horizontal="right" vertical="top"/>
    </xf>
    <xf numFmtId="165" fontId="2" fillId="0" borderId="0" xfId="0" applyNumberFormat="1" applyFont="1" applyProtection="1">
      <alignment vertical="top"/>
      <protection locked="0"/>
    </xf>
    <xf numFmtId="165" fontId="2" fillId="0" borderId="1" xfId="0" applyNumberFormat="1" applyFont="1" applyBorder="1" applyAlignment="1">
      <alignment horizontal="right" vertical="top"/>
    </xf>
    <xf numFmtId="165" fontId="2" fillId="0" borderId="1" xfId="0" applyNumberFormat="1" applyFont="1" applyBorder="1" applyProtection="1">
      <alignment vertical="top"/>
      <protection locked="0"/>
    </xf>
    <xf numFmtId="165" fontId="2" fillId="0" borderId="2" xfId="0" applyNumberFormat="1" applyFont="1" applyBorder="1" applyProtection="1">
      <alignment vertical="top"/>
      <protection locked="0"/>
    </xf>
    <xf numFmtId="164" fontId="2" fillId="0" borderId="0" xfId="0" applyNumberFormat="1" applyFont="1" applyAlignment="1">
      <alignment horizontal="right" vertical="top"/>
    </xf>
    <xf numFmtId="164" fontId="2" fillId="0" borderId="0" xfId="0" applyNumberFormat="1" applyFont="1" applyProtection="1">
      <alignment vertical="top"/>
      <protection locked="0"/>
    </xf>
    <xf numFmtId="164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Protection="1">
      <alignment vertical="top"/>
      <protection locked="0"/>
    </xf>
    <xf numFmtId="164" fontId="2" fillId="0" borderId="2" xfId="0" applyNumberFormat="1" applyFont="1" applyBorder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zoomScale="130" zoomScaleNormal="130" workbookViewId="0">
      <pane xSplit="2" ySplit="5" topLeftCell="C6" activePane="bottomRight" state="frozen"/>
      <selection pane="topRight" activeCell="D1" sqref="D1"/>
      <selection pane="bottomLeft" activeCell="A7" sqref="A7"/>
      <selection pane="bottomRight" activeCell="G45" sqref="G45"/>
    </sheetView>
  </sheetViews>
  <sheetFormatPr defaultColWidth="8.88671875" defaultRowHeight="13.2" x14ac:dyDescent="0.3"/>
  <cols>
    <col min="1" max="1" width="3" style="1" customWidth="1"/>
    <col min="2" max="2" width="26.44140625" style="1" customWidth="1"/>
    <col min="3" max="3" width="11.33203125" style="1" customWidth="1"/>
    <col min="4" max="4" width="12.6640625" style="1" customWidth="1"/>
    <col min="5" max="5" width="11.33203125" style="1" customWidth="1"/>
    <col min="6" max="6" width="10.5546875" style="1" customWidth="1"/>
    <col min="7" max="7" width="10.5546875" style="10" customWidth="1"/>
    <col min="8" max="8" width="8.88671875" style="10"/>
    <col min="9" max="9" width="9.5546875" style="10" bestFit="1" customWidth="1"/>
    <col min="10" max="16384" width="8.88671875" style="10"/>
  </cols>
  <sheetData>
    <row r="1" spans="1:9" s="11" customFormat="1" ht="15" customHeight="1" x14ac:dyDescent="0.3">
      <c r="A1" s="12" t="s">
        <v>1</v>
      </c>
      <c r="B1" s="12"/>
      <c r="C1" s="12"/>
      <c r="D1" s="13" t="s">
        <v>54</v>
      </c>
      <c r="E1" s="13"/>
      <c r="F1" s="13" t="s">
        <v>51</v>
      </c>
      <c r="G1" s="14"/>
    </row>
    <row r="2" spans="1:9" s="11" customFormat="1" ht="15" customHeight="1" x14ac:dyDescent="0.3">
      <c r="A2" s="12" t="s">
        <v>21</v>
      </c>
      <c r="B2" s="12"/>
      <c r="C2" s="12"/>
      <c r="D2" s="13" t="s">
        <v>50</v>
      </c>
      <c r="E2" s="13"/>
      <c r="F2" s="13" t="s">
        <v>52</v>
      </c>
      <c r="G2" s="14"/>
    </row>
    <row r="3" spans="1:9" s="14" customFormat="1" ht="13.2" customHeight="1" x14ac:dyDescent="0.3">
      <c r="A3" s="13"/>
      <c r="B3" s="13"/>
      <c r="C3" s="13"/>
      <c r="D3" s="13"/>
      <c r="E3" s="13"/>
      <c r="F3" s="13" t="s">
        <v>53</v>
      </c>
      <c r="I3" s="15"/>
    </row>
    <row r="4" spans="1:9" s="13" customFormat="1" ht="13.2" customHeight="1" x14ac:dyDescent="0.3"/>
    <row r="5" spans="1:9" s="1" customFormat="1" ht="13.2" customHeight="1" x14ac:dyDescent="0.3">
      <c r="C5" s="9" t="s">
        <v>22</v>
      </c>
      <c r="D5" s="9" t="s">
        <v>23</v>
      </c>
      <c r="E5" s="9" t="s">
        <v>24</v>
      </c>
      <c r="F5" s="9" t="s">
        <v>40</v>
      </c>
      <c r="G5" s="9" t="s">
        <v>45</v>
      </c>
    </row>
    <row r="6" spans="1:9" s="1" customFormat="1" ht="13.2" customHeight="1" x14ac:dyDescent="0.3">
      <c r="A6" s="2" t="s">
        <v>2</v>
      </c>
      <c r="B6" s="2"/>
      <c r="C6" s="2"/>
      <c r="D6" s="2"/>
      <c r="E6" s="2"/>
      <c r="F6" s="2"/>
      <c r="G6" s="2"/>
    </row>
    <row r="7" spans="1:9" s="1" customFormat="1" ht="13.2" customHeight="1" x14ac:dyDescent="0.3">
      <c r="A7" s="2"/>
      <c r="B7" s="2" t="s">
        <v>4</v>
      </c>
      <c r="C7" s="3">
        <v>520080</v>
      </c>
      <c r="D7" s="7">
        <v>520080</v>
      </c>
      <c r="E7" s="7">
        <v>596300</v>
      </c>
      <c r="F7" s="7">
        <v>623100</v>
      </c>
      <c r="G7" s="7">
        <v>676700</v>
      </c>
    </row>
    <row r="8" spans="1:9" s="1" customFormat="1" ht="13.2" customHeight="1" x14ac:dyDescent="0.3">
      <c r="A8" s="2"/>
      <c r="B8" s="2" t="s">
        <v>5</v>
      </c>
      <c r="C8" s="3">
        <f>1000+6000+2500+1000+500</f>
        <v>11000</v>
      </c>
      <c r="D8" s="7">
        <v>11000</v>
      </c>
      <c r="E8" s="7">
        <v>11000</v>
      </c>
      <c r="F8" s="7">
        <v>11000</v>
      </c>
      <c r="G8" s="7">
        <v>11000</v>
      </c>
    </row>
    <row r="9" spans="1:9" s="1" customFormat="1" ht="13.2" customHeight="1" x14ac:dyDescent="0.3">
      <c r="A9" s="2"/>
      <c r="B9" s="2" t="s">
        <v>6</v>
      </c>
      <c r="C9" s="3">
        <v>5000</v>
      </c>
      <c r="D9" s="7">
        <v>5000</v>
      </c>
      <c r="E9" s="7">
        <v>5000</v>
      </c>
      <c r="F9" s="7">
        <v>5000</v>
      </c>
      <c r="G9" s="7">
        <v>5000</v>
      </c>
    </row>
    <row r="10" spans="1:9" s="1" customFormat="1" ht="13.2" customHeight="1" x14ac:dyDescent="0.3">
      <c r="A10" s="2"/>
      <c r="B10" s="2" t="s">
        <v>19</v>
      </c>
      <c r="C10" s="4">
        <v>4000</v>
      </c>
      <c r="D10" s="7">
        <v>4000</v>
      </c>
      <c r="E10" s="7">
        <v>4000</v>
      </c>
      <c r="F10" s="7">
        <v>4000</v>
      </c>
      <c r="G10" s="7">
        <v>4000</v>
      </c>
    </row>
    <row r="11" spans="1:9" s="1" customFormat="1" ht="13.2" customHeight="1" x14ac:dyDescent="0.3">
      <c r="A11" s="2"/>
      <c r="B11" s="2" t="s">
        <v>27</v>
      </c>
      <c r="C11" s="4">
        <v>0</v>
      </c>
      <c r="D11" s="7">
        <v>239000</v>
      </c>
      <c r="E11" s="7">
        <v>0</v>
      </c>
      <c r="F11" s="7">
        <v>0</v>
      </c>
      <c r="G11" s="7">
        <v>0</v>
      </c>
    </row>
    <row r="12" spans="1:9" s="1" customFormat="1" ht="13.2" customHeight="1" x14ac:dyDescent="0.3">
      <c r="A12" s="2"/>
      <c r="B12" s="2" t="s">
        <v>42</v>
      </c>
      <c r="C12" s="4">
        <v>0</v>
      </c>
      <c r="D12" s="7">
        <v>335000</v>
      </c>
      <c r="E12" s="7">
        <v>0</v>
      </c>
      <c r="F12" s="7">
        <v>0</v>
      </c>
      <c r="G12" s="7">
        <v>0</v>
      </c>
    </row>
    <row r="13" spans="1:9" s="1" customFormat="1" ht="13.2" customHeight="1" x14ac:dyDescent="0.3">
      <c r="A13" s="2"/>
      <c r="B13" s="2"/>
      <c r="C13" s="6"/>
      <c r="D13" s="8"/>
      <c r="E13" s="8"/>
      <c r="F13" s="8"/>
      <c r="G13" s="8"/>
    </row>
    <row r="14" spans="1:9" s="1" customFormat="1" ht="13.2" customHeight="1" x14ac:dyDescent="0.3">
      <c r="A14" s="2" t="s">
        <v>3</v>
      </c>
      <c r="B14" s="2"/>
      <c r="C14" s="4">
        <f>SUM(C7:C13)</f>
        <v>540080</v>
      </c>
      <c r="D14" s="4">
        <f>SUM(D7:D13)</f>
        <v>1114080</v>
      </c>
      <c r="E14" s="4">
        <f>SUM(E7:E13)</f>
        <v>616300</v>
      </c>
      <c r="F14" s="4">
        <f>SUM(F7:F13)</f>
        <v>643100</v>
      </c>
      <c r="G14" s="4">
        <f>SUM(G7:G13)</f>
        <v>696700</v>
      </c>
    </row>
    <row r="15" spans="1:9" s="1" customFormat="1" ht="13.2" customHeight="1" x14ac:dyDescent="0.3">
      <c r="A15" s="2"/>
      <c r="B15" s="2"/>
      <c r="C15" s="7"/>
      <c r="D15" s="7"/>
      <c r="E15" s="7"/>
      <c r="F15" s="7"/>
      <c r="G15" s="7"/>
    </row>
    <row r="16" spans="1:9" s="1" customFormat="1" ht="13.2" customHeight="1" x14ac:dyDescent="0.3">
      <c r="A16" s="2"/>
      <c r="B16" s="2" t="s">
        <v>7</v>
      </c>
      <c r="C16" s="3">
        <v>395000</v>
      </c>
      <c r="D16" s="7">
        <v>395000</v>
      </c>
      <c r="E16" s="7">
        <f>395000+21000</f>
        <v>416000</v>
      </c>
      <c r="F16" s="7">
        <f>416000+21000</f>
        <v>437000</v>
      </c>
      <c r="G16" s="7">
        <f>437000+21000</f>
        <v>458000</v>
      </c>
    </row>
    <row r="17" spans="1:7" s="1" customFormat="1" ht="13.2" customHeight="1" x14ac:dyDescent="0.3">
      <c r="A17" s="2"/>
      <c r="B17" s="2" t="s">
        <v>8</v>
      </c>
      <c r="C17" s="3">
        <v>30600</v>
      </c>
      <c r="D17" s="7">
        <v>30600</v>
      </c>
      <c r="E17" s="7">
        <v>32200</v>
      </c>
      <c r="F17" s="7">
        <v>33800</v>
      </c>
      <c r="G17" s="7">
        <v>33800</v>
      </c>
    </row>
    <row r="18" spans="1:7" s="1" customFormat="1" ht="13.2" customHeight="1" x14ac:dyDescent="0.3">
      <c r="A18" s="2"/>
      <c r="B18" s="2" t="s">
        <v>16</v>
      </c>
      <c r="C18" s="3">
        <v>6000</v>
      </c>
      <c r="D18" s="7">
        <v>6000</v>
      </c>
      <c r="E18" s="7">
        <v>6000</v>
      </c>
      <c r="F18" s="7">
        <v>6000</v>
      </c>
      <c r="G18" s="7">
        <v>6000</v>
      </c>
    </row>
    <row r="19" spans="1:7" s="1" customFormat="1" ht="13.2" customHeight="1" x14ac:dyDescent="0.3">
      <c r="A19" s="2"/>
      <c r="B19" s="2" t="s">
        <v>9</v>
      </c>
      <c r="C19" s="3">
        <v>17000</v>
      </c>
      <c r="D19" s="7">
        <v>17000</v>
      </c>
      <c r="E19" s="7">
        <v>17000</v>
      </c>
      <c r="F19" s="7">
        <v>17000</v>
      </c>
      <c r="G19" s="7">
        <v>17000</v>
      </c>
    </row>
    <row r="20" spans="1:7" s="1" customFormat="1" ht="13.2" customHeight="1" x14ac:dyDescent="0.3">
      <c r="A20" s="2"/>
      <c r="B20" s="2" t="s">
        <v>20</v>
      </c>
      <c r="C20" s="3">
        <v>0</v>
      </c>
      <c r="D20" s="7">
        <v>634000</v>
      </c>
      <c r="E20" s="7">
        <v>0</v>
      </c>
      <c r="F20" s="7">
        <v>0</v>
      </c>
      <c r="G20" s="7">
        <v>0</v>
      </c>
    </row>
    <row r="21" spans="1:7" s="1" customFormat="1" ht="13.2" customHeight="1" x14ac:dyDescent="0.3">
      <c r="A21" s="2"/>
      <c r="B21" s="2" t="s">
        <v>10</v>
      </c>
      <c r="C21" s="3">
        <v>18000</v>
      </c>
      <c r="D21" s="7">
        <v>18000</v>
      </c>
      <c r="E21" s="7">
        <f>18000+4500</f>
        <v>22500</v>
      </c>
      <c r="F21" s="7">
        <f>18000+4500</f>
        <v>22500</v>
      </c>
      <c r="G21" s="7">
        <f>18000+4500</f>
        <v>22500</v>
      </c>
    </row>
    <row r="22" spans="1:7" s="1" customFormat="1" ht="13.2" customHeight="1" x14ac:dyDescent="0.3">
      <c r="A22" s="2"/>
      <c r="B22" s="2" t="s">
        <v>11</v>
      </c>
      <c r="C22" s="3">
        <v>10905</v>
      </c>
      <c r="D22" s="7">
        <v>10905</v>
      </c>
      <c r="E22" s="7">
        <v>10905</v>
      </c>
      <c r="F22" s="7">
        <v>10905</v>
      </c>
      <c r="G22" s="7">
        <v>10905</v>
      </c>
    </row>
    <row r="23" spans="1:7" s="1" customFormat="1" ht="13.2" customHeight="1" x14ac:dyDescent="0.3">
      <c r="A23" s="2"/>
      <c r="B23" s="2" t="s">
        <v>12</v>
      </c>
      <c r="C23" s="3">
        <v>410</v>
      </c>
      <c r="D23" s="7">
        <v>410</v>
      </c>
      <c r="E23" s="7">
        <v>410</v>
      </c>
      <c r="F23" s="7">
        <v>410</v>
      </c>
      <c r="G23" s="7">
        <v>410</v>
      </c>
    </row>
    <row r="24" spans="1:7" s="1" customFormat="1" ht="13.2" customHeight="1" x14ac:dyDescent="0.3">
      <c r="A24" s="2"/>
      <c r="B24" s="2" t="s">
        <v>38</v>
      </c>
      <c r="C24" s="3">
        <f>4500+1500</f>
        <v>6000</v>
      </c>
      <c r="D24" s="7">
        <v>6000</v>
      </c>
      <c r="E24" s="7">
        <v>6000</v>
      </c>
      <c r="F24" s="7">
        <v>6000</v>
      </c>
      <c r="G24" s="7">
        <v>6000</v>
      </c>
    </row>
    <row r="25" spans="1:7" s="1" customFormat="1" ht="13.2" customHeight="1" x14ac:dyDescent="0.3">
      <c r="A25" s="2"/>
      <c r="B25" s="2" t="s">
        <v>18</v>
      </c>
      <c r="C25" s="3">
        <v>2000</v>
      </c>
      <c r="D25" s="7">
        <v>2000</v>
      </c>
      <c r="E25" s="7">
        <v>2000</v>
      </c>
      <c r="F25" s="7">
        <v>2000</v>
      </c>
      <c r="G25" s="7">
        <v>2000</v>
      </c>
    </row>
    <row r="26" spans="1:7" s="1" customFormat="1" ht="13.2" customHeight="1" x14ac:dyDescent="0.3">
      <c r="A26" s="2"/>
      <c r="B26" s="2" t="s">
        <v>41</v>
      </c>
      <c r="C26" s="3">
        <v>2500</v>
      </c>
      <c r="D26" s="7">
        <v>2500</v>
      </c>
      <c r="E26" s="7">
        <v>2500</v>
      </c>
      <c r="F26" s="7">
        <v>2500</v>
      </c>
      <c r="G26" s="7">
        <v>2500</v>
      </c>
    </row>
    <row r="27" spans="1:7" s="1" customFormat="1" ht="13.2" customHeight="1" x14ac:dyDescent="0.3">
      <c r="A27" s="2"/>
      <c r="B27" s="2" t="s">
        <v>39</v>
      </c>
      <c r="C27" s="3">
        <v>21400</v>
      </c>
      <c r="D27" s="7">
        <v>21400</v>
      </c>
      <c r="E27" s="7">
        <v>21400</v>
      </c>
      <c r="F27" s="7">
        <v>21400</v>
      </c>
      <c r="G27" s="7">
        <v>21400</v>
      </c>
    </row>
    <row r="28" spans="1:7" s="1" customFormat="1" ht="13.2" customHeight="1" x14ac:dyDescent="0.3">
      <c r="A28" s="2"/>
      <c r="B28" s="2" t="s">
        <v>13</v>
      </c>
      <c r="C28" s="3">
        <v>3000</v>
      </c>
      <c r="D28" s="7">
        <v>3000</v>
      </c>
      <c r="E28" s="7">
        <v>3000</v>
      </c>
      <c r="F28" s="7">
        <v>3000</v>
      </c>
      <c r="G28" s="7">
        <v>3000</v>
      </c>
    </row>
    <row r="29" spans="1:7" s="1" customFormat="1" ht="13.2" customHeight="1" x14ac:dyDescent="0.3">
      <c r="A29" s="2"/>
      <c r="B29" s="2" t="s">
        <v>14</v>
      </c>
      <c r="C29" s="3">
        <f>10000+4000+2000+3200+3000</f>
        <v>22200</v>
      </c>
      <c r="D29" s="7">
        <v>22200</v>
      </c>
      <c r="E29" s="7">
        <v>22200</v>
      </c>
      <c r="F29" s="7">
        <v>22200</v>
      </c>
      <c r="G29" s="7">
        <v>22200</v>
      </c>
    </row>
    <row r="30" spans="1:7" s="1" customFormat="1" ht="13.2" customHeight="1" x14ac:dyDescent="0.3">
      <c r="A30" s="2"/>
      <c r="B30" s="2" t="s">
        <v>17</v>
      </c>
      <c r="C30" s="3">
        <v>1000</v>
      </c>
      <c r="D30" s="7">
        <v>1000</v>
      </c>
      <c r="E30" s="7">
        <v>1000</v>
      </c>
      <c r="F30" s="7">
        <v>1000</v>
      </c>
      <c r="G30" s="7">
        <v>1000</v>
      </c>
    </row>
    <row r="31" spans="1:7" s="1" customFormat="1" ht="13.2" customHeight="1" x14ac:dyDescent="0.3">
      <c r="A31" s="2"/>
      <c r="B31" s="2" t="s">
        <v>47</v>
      </c>
      <c r="C31" s="3">
        <v>51984</v>
      </c>
      <c r="D31" s="7">
        <v>51984</v>
      </c>
      <c r="E31" s="7">
        <v>51984</v>
      </c>
      <c r="F31" s="7">
        <v>51984</v>
      </c>
      <c r="G31" s="7">
        <v>51984</v>
      </c>
    </row>
    <row r="32" spans="1:7" s="1" customFormat="1" ht="13.2" customHeight="1" x14ac:dyDescent="0.3">
      <c r="A32" s="2"/>
      <c r="B32" s="2" t="s">
        <v>48</v>
      </c>
      <c r="C32" s="5">
        <v>0</v>
      </c>
      <c r="D32" s="8">
        <v>14103</v>
      </c>
      <c r="E32" s="8">
        <v>14103</v>
      </c>
      <c r="F32" s="8">
        <v>14103</v>
      </c>
      <c r="G32" s="8">
        <v>14103</v>
      </c>
    </row>
    <row r="33" spans="1:7" s="1" customFormat="1" ht="13.2" customHeight="1" x14ac:dyDescent="0.3">
      <c r="A33" s="2" t="s">
        <v>0</v>
      </c>
      <c r="B33" s="2"/>
      <c r="C33" s="3">
        <f>SUM(C16:C32)</f>
        <v>587999</v>
      </c>
      <c r="D33" s="3">
        <f>SUM(D16:D32)</f>
        <v>1236102</v>
      </c>
      <c r="E33" s="3">
        <f>SUM(E16:E32)</f>
        <v>629202</v>
      </c>
      <c r="F33" s="3">
        <f>SUM(F16:F32)</f>
        <v>651802</v>
      </c>
      <c r="G33" s="3">
        <f>SUM(G16:G32)</f>
        <v>672802</v>
      </c>
    </row>
    <row r="34" spans="1:7" s="1" customFormat="1" ht="13.2" customHeight="1" x14ac:dyDescent="0.3">
      <c r="A34" s="2"/>
      <c r="B34" s="2"/>
      <c r="C34" s="3"/>
      <c r="D34" s="7"/>
      <c r="E34" s="7"/>
      <c r="F34" s="7"/>
      <c r="G34" s="7"/>
    </row>
    <row r="35" spans="1:7" s="1" customFormat="1" ht="13.2" customHeight="1" x14ac:dyDescent="0.3">
      <c r="A35" s="2" t="s">
        <v>15</v>
      </c>
      <c r="B35" s="2"/>
      <c r="C35" s="16">
        <f>+C14-C33</f>
        <v>-47919</v>
      </c>
      <c r="D35" s="16">
        <f>+D14-D33</f>
        <v>-122022</v>
      </c>
      <c r="E35" s="16">
        <f>+E14-E33</f>
        <v>-12902</v>
      </c>
      <c r="F35" s="16">
        <f>+F14-F33</f>
        <v>-8702</v>
      </c>
      <c r="G35" s="16">
        <f>+G14-G33</f>
        <v>23898</v>
      </c>
    </row>
    <row r="36" spans="1:7" s="1" customFormat="1" ht="13.2" customHeight="1" x14ac:dyDescent="0.3">
      <c r="C36" s="17"/>
      <c r="D36" s="17"/>
      <c r="E36" s="17"/>
      <c r="F36" s="17"/>
      <c r="G36" s="17"/>
    </row>
    <row r="37" spans="1:7" s="1" customFormat="1" ht="13.2" customHeight="1" x14ac:dyDescent="0.3">
      <c r="A37" s="1" t="s">
        <v>43</v>
      </c>
      <c r="C37" s="18">
        <v>212195</v>
      </c>
      <c r="D37" s="19">
        <f>+C39</f>
        <v>164276</v>
      </c>
      <c r="E37" s="19">
        <f>+D39</f>
        <v>42254</v>
      </c>
      <c r="F37" s="19">
        <f>+E39</f>
        <v>29352</v>
      </c>
      <c r="G37" s="19">
        <f>+F39</f>
        <v>20650</v>
      </c>
    </row>
    <row r="38" spans="1:7" s="1" customFormat="1" ht="13.2" customHeight="1" x14ac:dyDescent="0.3">
      <c r="C38" s="17"/>
      <c r="D38" s="17"/>
      <c r="E38" s="17"/>
      <c r="F38" s="17"/>
      <c r="G38" s="17"/>
    </row>
    <row r="39" spans="1:7" s="1" customFormat="1" ht="13.2" customHeight="1" thickBot="1" x14ac:dyDescent="0.35">
      <c r="A39" s="1" t="s">
        <v>44</v>
      </c>
      <c r="C39" s="20">
        <f>SUM(C35:C37)</f>
        <v>164276</v>
      </c>
      <c r="D39" s="20">
        <f t="shared" ref="D39:F39" si="0">SUM(D35:D37)</f>
        <v>42254</v>
      </c>
      <c r="E39" s="20">
        <f t="shared" si="0"/>
        <v>29352</v>
      </c>
      <c r="F39" s="20">
        <f t="shared" si="0"/>
        <v>20650</v>
      </c>
      <c r="G39" s="20">
        <f t="shared" ref="G39" si="1">SUM(G35:G37)</f>
        <v>44548</v>
      </c>
    </row>
    <row r="40" spans="1:7" s="1" customFormat="1" ht="13.8" thickTop="1" x14ac:dyDescent="0.3">
      <c r="C40" s="17"/>
      <c r="D40" s="17"/>
      <c r="E40" s="17"/>
      <c r="F40" s="17"/>
      <c r="G40" s="17"/>
    </row>
    <row r="41" spans="1:7" x14ac:dyDescent="0.3">
      <c r="A41" s="1" t="s">
        <v>25</v>
      </c>
    </row>
    <row r="42" spans="1:7" x14ac:dyDescent="0.3">
      <c r="A42" s="1">
        <v>1</v>
      </c>
      <c r="B42" s="1" t="s">
        <v>26</v>
      </c>
    </row>
    <row r="43" spans="1:7" x14ac:dyDescent="0.3">
      <c r="A43" s="1">
        <v>2</v>
      </c>
      <c r="B43" s="1" t="s">
        <v>28</v>
      </c>
    </row>
    <row r="44" spans="1:7" x14ac:dyDescent="0.3">
      <c r="A44" s="1">
        <v>3</v>
      </c>
      <c r="B44" s="1" t="s">
        <v>29</v>
      </c>
    </row>
    <row r="45" spans="1:7" x14ac:dyDescent="0.3">
      <c r="A45" s="1">
        <v>4</v>
      </c>
      <c r="B45" s="1" t="s">
        <v>49</v>
      </c>
    </row>
    <row r="46" spans="1:7" x14ac:dyDescent="0.3">
      <c r="A46" s="1">
        <v>5</v>
      </c>
      <c r="B46" s="1" t="s">
        <v>46</v>
      </c>
    </row>
    <row r="47" spans="1:7" x14ac:dyDescent="0.3">
      <c r="A47" s="1">
        <v>6</v>
      </c>
      <c r="B47" s="1" t="s">
        <v>30</v>
      </c>
    </row>
    <row r="48" spans="1:7" x14ac:dyDescent="0.3">
      <c r="B48" s="1" t="s">
        <v>32</v>
      </c>
    </row>
    <row r="49" spans="2:2" x14ac:dyDescent="0.3">
      <c r="B49" s="1" t="s">
        <v>31</v>
      </c>
    </row>
    <row r="50" spans="2:2" x14ac:dyDescent="0.3">
      <c r="B50" s="1" t="s">
        <v>33</v>
      </c>
    </row>
    <row r="51" spans="2:2" s="1" customFormat="1" x14ac:dyDescent="0.3">
      <c r="B51" s="1" t="s">
        <v>34</v>
      </c>
    </row>
    <row r="52" spans="2:2" s="1" customFormat="1" x14ac:dyDescent="0.3">
      <c r="B52" s="1" t="s">
        <v>35</v>
      </c>
    </row>
    <row r="53" spans="2:2" s="1" customFormat="1" x14ac:dyDescent="0.3">
      <c r="B53" s="1" t="s">
        <v>36</v>
      </c>
    </row>
    <row r="54" spans="2:2" x14ac:dyDescent="0.3">
      <c r="B54" s="1" t="s">
        <v>37</v>
      </c>
    </row>
  </sheetData>
  <pageMargins left="0.7" right="0.7" top="0.75" bottom="0.75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3"/>
  <sheetViews>
    <sheetView zoomScale="130" zoomScaleNormal="130" workbookViewId="0">
      <pane xSplit="2" ySplit="5" topLeftCell="C18" activePane="bottomRight" state="frozen"/>
      <selection pane="topRight" activeCell="D1" sqref="D1"/>
      <selection pane="bottomLeft" activeCell="A7" sqref="A7"/>
      <selection pane="bottomRight" activeCell="I35" sqref="I35"/>
    </sheetView>
  </sheetViews>
  <sheetFormatPr defaultColWidth="8.88671875" defaultRowHeight="13.2" x14ac:dyDescent="0.3"/>
  <cols>
    <col min="1" max="1" width="3" style="1" customWidth="1"/>
    <col min="2" max="2" width="26.44140625" style="1" customWidth="1"/>
    <col min="3" max="5" width="11.33203125" style="1" customWidth="1"/>
    <col min="6" max="6" width="8.88671875" style="1"/>
    <col min="7" max="8" width="8.88671875" style="10"/>
    <col min="9" max="9" width="9.5546875" style="10" bestFit="1" customWidth="1"/>
    <col min="10" max="16384" width="8.88671875" style="10"/>
  </cols>
  <sheetData>
    <row r="1" spans="1:9" s="11" customFormat="1" ht="15" customHeight="1" x14ac:dyDescent="0.3">
      <c r="A1" s="12" t="s">
        <v>1</v>
      </c>
      <c r="B1" s="12"/>
      <c r="C1" s="12"/>
      <c r="D1" s="13" t="s">
        <v>56</v>
      </c>
      <c r="E1" s="13"/>
      <c r="F1" s="13"/>
      <c r="G1" s="14"/>
    </row>
    <row r="2" spans="1:9" s="11" customFormat="1" ht="15" customHeight="1" x14ac:dyDescent="0.3">
      <c r="A2" s="12" t="s">
        <v>21</v>
      </c>
      <c r="B2" s="12"/>
      <c r="C2" s="12"/>
      <c r="D2" s="13" t="s">
        <v>55</v>
      </c>
      <c r="E2" s="13"/>
      <c r="F2" s="13"/>
      <c r="G2" s="14"/>
    </row>
    <row r="3" spans="1:9" s="14" customFormat="1" ht="13.2" customHeight="1" x14ac:dyDescent="0.3">
      <c r="A3" s="13"/>
      <c r="B3" s="13"/>
      <c r="C3" s="13"/>
      <c r="D3" s="13"/>
      <c r="E3" s="13"/>
      <c r="F3" s="13"/>
      <c r="I3" s="15"/>
    </row>
    <row r="4" spans="1:9" s="13" customFormat="1" ht="13.2" customHeight="1" x14ac:dyDescent="0.3"/>
    <row r="5" spans="1:9" s="1" customFormat="1" ht="13.2" customHeight="1" x14ac:dyDescent="0.3">
      <c r="C5" s="9" t="s">
        <v>22</v>
      </c>
      <c r="D5" s="9" t="s">
        <v>23</v>
      </c>
      <c r="E5" s="9" t="s">
        <v>24</v>
      </c>
      <c r="F5" s="9" t="s">
        <v>40</v>
      </c>
      <c r="G5" s="9" t="s">
        <v>45</v>
      </c>
    </row>
    <row r="6" spans="1:9" s="1" customFormat="1" ht="13.2" customHeight="1" x14ac:dyDescent="0.3">
      <c r="A6" s="2" t="s">
        <v>2</v>
      </c>
      <c r="B6" s="2"/>
      <c r="C6" s="2"/>
      <c r="D6" s="2"/>
      <c r="E6" s="2"/>
      <c r="F6" s="2"/>
      <c r="G6" s="2"/>
    </row>
    <row r="7" spans="1:9" s="1" customFormat="1" ht="13.2" customHeight="1" x14ac:dyDescent="0.3">
      <c r="A7" s="2"/>
      <c r="B7" s="2" t="s">
        <v>4</v>
      </c>
      <c r="C7" s="3">
        <v>520080</v>
      </c>
      <c r="D7" s="7">
        <v>520080</v>
      </c>
      <c r="E7" s="7">
        <v>596300</v>
      </c>
      <c r="F7" s="7">
        <v>623100</v>
      </c>
      <c r="G7" s="7">
        <v>676700</v>
      </c>
    </row>
    <row r="8" spans="1:9" s="1" customFormat="1" ht="13.2" customHeight="1" x14ac:dyDescent="0.3">
      <c r="A8" s="2"/>
      <c r="B8" s="2" t="s">
        <v>5</v>
      </c>
      <c r="C8" s="3">
        <f>1000+6000+2500+1000+500</f>
        <v>11000</v>
      </c>
      <c r="D8" s="7">
        <v>11000</v>
      </c>
      <c r="E8" s="7">
        <v>11000</v>
      </c>
      <c r="F8" s="7">
        <v>11000</v>
      </c>
      <c r="G8" s="7">
        <v>11000</v>
      </c>
    </row>
    <row r="9" spans="1:9" s="1" customFormat="1" ht="13.2" customHeight="1" x14ac:dyDescent="0.3">
      <c r="A9" s="2"/>
      <c r="B9" s="2" t="s">
        <v>6</v>
      </c>
      <c r="C9" s="3">
        <v>5000</v>
      </c>
      <c r="D9" s="7">
        <v>5000</v>
      </c>
      <c r="E9" s="7">
        <v>5000</v>
      </c>
      <c r="F9" s="7">
        <v>5000</v>
      </c>
      <c r="G9" s="7">
        <v>5000</v>
      </c>
    </row>
    <row r="10" spans="1:9" s="1" customFormat="1" ht="13.2" customHeight="1" x14ac:dyDescent="0.3">
      <c r="A10" s="2"/>
      <c r="B10" s="2" t="s">
        <v>19</v>
      </c>
      <c r="C10" s="4">
        <v>4000</v>
      </c>
      <c r="D10" s="7">
        <v>4000</v>
      </c>
      <c r="E10" s="7">
        <v>4000</v>
      </c>
      <c r="F10" s="7">
        <v>4000</v>
      </c>
      <c r="G10" s="7">
        <v>4000</v>
      </c>
    </row>
    <row r="11" spans="1:9" s="1" customFormat="1" ht="13.2" customHeight="1" x14ac:dyDescent="0.3">
      <c r="A11" s="2"/>
      <c r="B11" s="2" t="s">
        <v>27</v>
      </c>
      <c r="C11" s="4">
        <v>0</v>
      </c>
      <c r="D11" s="7">
        <v>326250</v>
      </c>
      <c r="E11" s="7">
        <v>0</v>
      </c>
      <c r="F11" s="7">
        <v>0</v>
      </c>
      <c r="G11" s="7">
        <v>0</v>
      </c>
    </row>
    <row r="12" spans="1:9" s="1" customFormat="1" ht="13.2" customHeight="1" x14ac:dyDescent="0.3">
      <c r="A12" s="2"/>
      <c r="B12" s="2"/>
      <c r="C12" s="6"/>
      <c r="D12" s="8"/>
      <c r="E12" s="8"/>
      <c r="F12" s="8"/>
      <c r="G12" s="8"/>
    </row>
    <row r="13" spans="1:9" s="1" customFormat="1" ht="13.2" customHeight="1" x14ac:dyDescent="0.3">
      <c r="A13" s="2" t="s">
        <v>3</v>
      </c>
      <c r="B13" s="2"/>
      <c r="C13" s="4">
        <f>SUM(C7:C12)</f>
        <v>540080</v>
      </c>
      <c r="D13" s="4">
        <f>SUM(D7:D12)</f>
        <v>866330</v>
      </c>
      <c r="E13" s="4">
        <f>SUM(E7:E12)</f>
        <v>616300</v>
      </c>
      <c r="F13" s="4">
        <f>SUM(F7:F12)</f>
        <v>643100</v>
      </c>
      <c r="G13" s="4">
        <f>SUM(G7:G12)</f>
        <v>696700</v>
      </c>
    </row>
    <row r="14" spans="1:9" s="1" customFormat="1" ht="13.2" customHeight="1" x14ac:dyDescent="0.3">
      <c r="A14" s="2"/>
      <c r="B14" s="2"/>
      <c r="C14" s="7"/>
      <c r="D14" s="7"/>
      <c r="E14" s="7"/>
      <c r="F14" s="7"/>
      <c r="G14" s="7"/>
    </row>
    <row r="15" spans="1:9" s="1" customFormat="1" ht="13.2" customHeight="1" x14ac:dyDescent="0.3">
      <c r="A15" s="2"/>
      <c r="B15" s="2" t="s">
        <v>7</v>
      </c>
      <c r="C15" s="3">
        <v>395000</v>
      </c>
      <c r="D15" s="7">
        <v>395000</v>
      </c>
      <c r="E15" s="7">
        <f>395000+21000</f>
        <v>416000</v>
      </c>
      <c r="F15" s="7">
        <f>416000+21000</f>
        <v>437000</v>
      </c>
      <c r="G15" s="7">
        <f>437000+21000</f>
        <v>458000</v>
      </c>
    </row>
    <row r="16" spans="1:9" s="1" customFormat="1" ht="13.2" customHeight="1" x14ac:dyDescent="0.3">
      <c r="A16" s="2"/>
      <c r="B16" s="2" t="s">
        <v>8</v>
      </c>
      <c r="C16" s="3">
        <v>30600</v>
      </c>
      <c r="D16" s="7">
        <v>30600</v>
      </c>
      <c r="E16" s="7">
        <v>32200</v>
      </c>
      <c r="F16" s="7">
        <v>33800</v>
      </c>
      <c r="G16" s="7">
        <v>33800</v>
      </c>
    </row>
    <row r="17" spans="1:7" s="1" customFormat="1" ht="13.2" customHeight="1" x14ac:dyDescent="0.3">
      <c r="A17" s="2"/>
      <c r="B17" s="2" t="s">
        <v>16</v>
      </c>
      <c r="C17" s="3">
        <v>6000</v>
      </c>
      <c r="D17" s="7">
        <v>6000</v>
      </c>
      <c r="E17" s="7">
        <v>6000</v>
      </c>
      <c r="F17" s="7">
        <v>6000</v>
      </c>
      <c r="G17" s="7">
        <v>6000</v>
      </c>
    </row>
    <row r="18" spans="1:7" s="1" customFormat="1" ht="13.2" customHeight="1" x14ac:dyDescent="0.3">
      <c r="A18" s="2"/>
      <c r="B18" s="2" t="s">
        <v>9</v>
      </c>
      <c r="C18" s="3">
        <v>17000</v>
      </c>
      <c r="D18" s="7">
        <v>17000</v>
      </c>
      <c r="E18" s="7">
        <v>17000</v>
      </c>
      <c r="F18" s="7">
        <v>17000</v>
      </c>
      <c r="G18" s="7">
        <v>17000</v>
      </c>
    </row>
    <row r="19" spans="1:7" s="1" customFormat="1" ht="13.2" customHeight="1" x14ac:dyDescent="0.3">
      <c r="A19" s="2"/>
      <c r="B19" s="2" t="s">
        <v>20</v>
      </c>
      <c r="C19" s="3">
        <v>0</v>
      </c>
      <c r="D19" s="7">
        <f>326250+108750</f>
        <v>435000</v>
      </c>
      <c r="E19" s="7">
        <v>0</v>
      </c>
      <c r="F19" s="7">
        <v>0</v>
      </c>
      <c r="G19" s="7">
        <v>0</v>
      </c>
    </row>
    <row r="20" spans="1:7" s="1" customFormat="1" ht="13.2" customHeight="1" x14ac:dyDescent="0.3">
      <c r="A20" s="2"/>
      <c r="B20" s="2" t="s">
        <v>10</v>
      </c>
      <c r="C20" s="3">
        <v>18000</v>
      </c>
      <c r="D20" s="7">
        <v>18000</v>
      </c>
      <c r="E20" s="7">
        <f>18000+4500</f>
        <v>22500</v>
      </c>
      <c r="F20" s="7">
        <f>18000+4500</f>
        <v>22500</v>
      </c>
      <c r="G20" s="7">
        <f>18000+4500</f>
        <v>22500</v>
      </c>
    </row>
    <row r="21" spans="1:7" s="1" customFormat="1" ht="13.2" customHeight="1" x14ac:dyDescent="0.3">
      <c r="A21" s="2"/>
      <c r="B21" s="2" t="s">
        <v>11</v>
      </c>
      <c r="C21" s="3">
        <v>10905</v>
      </c>
      <c r="D21" s="7">
        <v>10905</v>
      </c>
      <c r="E21" s="7">
        <v>10905</v>
      </c>
      <c r="F21" s="7">
        <v>10905</v>
      </c>
      <c r="G21" s="7">
        <v>10905</v>
      </c>
    </row>
    <row r="22" spans="1:7" s="1" customFormat="1" ht="13.2" customHeight="1" x14ac:dyDescent="0.3">
      <c r="A22" s="2"/>
      <c r="B22" s="2" t="s">
        <v>12</v>
      </c>
      <c r="C22" s="3">
        <v>410</v>
      </c>
      <c r="D22" s="7">
        <v>410</v>
      </c>
      <c r="E22" s="7">
        <v>410</v>
      </c>
      <c r="F22" s="7">
        <v>410</v>
      </c>
      <c r="G22" s="7">
        <v>410</v>
      </c>
    </row>
    <row r="23" spans="1:7" s="1" customFormat="1" ht="13.2" customHeight="1" x14ac:dyDescent="0.3">
      <c r="A23" s="2"/>
      <c r="B23" s="2" t="s">
        <v>38</v>
      </c>
      <c r="C23" s="3">
        <f>4500+1500</f>
        <v>6000</v>
      </c>
      <c r="D23" s="7">
        <v>6000</v>
      </c>
      <c r="E23" s="7">
        <v>6000</v>
      </c>
      <c r="F23" s="7">
        <v>6000</v>
      </c>
      <c r="G23" s="7">
        <v>6000</v>
      </c>
    </row>
    <row r="24" spans="1:7" s="1" customFormat="1" ht="13.2" customHeight="1" x14ac:dyDescent="0.3">
      <c r="A24" s="2"/>
      <c r="B24" s="2" t="s">
        <v>18</v>
      </c>
      <c r="C24" s="3">
        <v>2000</v>
      </c>
      <c r="D24" s="7">
        <v>2000</v>
      </c>
      <c r="E24" s="7">
        <v>2000</v>
      </c>
      <c r="F24" s="7">
        <v>2000</v>
      </c>
      <c r="G24" s="7">
        <v>2000</v>
      </c>
    </row>
    <row r="25" spans="1:7" s="1" customFormat="1" ht="13.2" customHeight="1" x14ac:dyDescent="0.3">
      <c r="A25" s="2"/>
      <c r="B25" s="2" t="s">
        <v>41</v>
      </c>
      <c r="C25" s="3">
        <v>2500</v>
      </c>
      <c r="D25" s="7">
        <v>2500</v>
      </c>
      <c r="E25" s="7">
        <v>2500</v>
      </c>
      <c r="F25" s="7">
        <v>2500</v>
      </c>
      <c r="G25" s="7">
        <v>2500</v>
      </c>
    </row>
    <row r="26" spans="1:7" s="1" customFormat="1" ht="13.2" customHeight="1" x14ac:dyDescent="0.3">
      <c r="A26" s="2"/>
      <c r="B26" s="2" t="s">
        <v>39</v>
      </c>
      <c r="C26" s="3">
        <v>21400</v>
      </c>
      <c r="D26" s="7">
        <v>21400</v>
      </c>
      <c r="E26" s="7">
        <v>21400</v>
      </c>
      <c r="F26" s="7">
        <v>21400</v>
      </c>
      <c r="G26" s="7">
        <v>21400</v>
      </c>
    </row>
    <row r="27" spans="1:7" s="1" customFormat="1" ht="13.2" customHeight="1" x14ac:dyDescent="0.3">
      <c r="A27" s="2"/>
      <c r="B27" s="2" t="s">
        <v>13</v>
      </c>
      <c r="C27" s="3">
        <v>3000</v>
      </c>
      <c r="D27" s="7">
        <v>3000</v>
      </c>
      <c r="E27" s="7">
        <v>3000</v>
      </c>
      <c r="F27" s="7">
        <v>3000</v>
      </c>
      <c r="G27" s="7">
        <v>3000</v>
      </c>
    </row>
    <row r="28" spans="1:7" s="1" customFormat="1" ht="13.2" customHeight="1" x14ac:dyDescent="0.3">
      <c r="A28" s="2"/>
      <c r="B28" s="2" t="s">
        <v>14</v>
      </c>
      <c r="C28" s="3">
        <f>10000+4000+2000+3200+3000</f>
        <v>22200</v>
      </c>
      <c r="D28" s="7">
        <v>22200</v>
      </c>
      <c r="E28" s="7">
        <v>22200</v>
      </c>
      <c r="F28" s="7">
        <v>22200</v>
      </c>
      <c r="G28" s="7">
        <v>22200</v>
      </c>
    </row>
    <row r="29" spans="1:7" s="1" customFormat="1" ht="13.2" customHeight="1" x14ac:dyDescent="0.3">
      <c r="A29" s="2"/>
      <c r="B29" s="2" t="s">
        <v>17</v>
      </c>
      <c r="C29" s="3">
        <v>1000</v>
      </c>
      <c r="D29" s="7">
        <v>1000</v>
      </c>
      <c r="E29" s="7">
        <v>1000</v>
      </c>
      <c r="F29" s="7">
        <v>1000</v>
      </c>
      <c r="G29" s="7">
        <v>1000</v>
      </c>
    </row>
    <row r="30" spans="1:7" s="1" customFormat="1" ht="13.2" customHeight="1" x14ac:dyDescent="0.3">
      <c r="A30" s="2"/>
      <c r="B30" s="2" t="s">
        <v>47</v>
      </c>
      <c r="C30" s="3">
        <v>51984</v>
      </c>
      <c r="D30" s="7">
        <v>51984</v>
      </c>
      <c r="E30" s="7">
        <v>51984</v>
      </c>
      <c r="F30" s="7">
        <v>51984</v>
      </c>
      <c r="G30" s="7">
        <v>51984</v>
      </c>
    </row>
    <row r="31" spans="1:7" s="1" customFormat="1" ht="13.2" customHeight="1" x14ac:dyDescent="0.3">
      <c r="A31" s="2"/>
      <c r="B31" s="2"/>
      <c r="C31" s="5"/>
      <c r="D31" s="8"/>
      <c r="E31" s="8"/>
      <c r="F31" s="8"/>
      <c r="G31" s="8"/>
    </row>
    <row r="32" spans="1:7" s="1" customFormat="1" ht="13.2" customHeight="1" x14ac:dyDescent="0.3">
      <c r="A32" s="2" t="s">
        <v>0</v>
      </c>
      <c r="B32" s="2"/>
      <c r="C32" s="3">
        <f>SUM(C15:C31)</f>
        <v>587999</v>
      </c>
      <c r="D32" s="3">
        <f>SUM(D15:D31)</f>
        <v>1022999</v>
      </c>
      <c r="E32" s="3">
        <f>SUM(E15:E31)</f>
        <v>615099</v>
      </c>
      <c r="F32" s="3">
        <f>SUM(F15:F31)</f>
        <v>637699</v>
      </c>
      <c r="G32" s="3">
        <f>SUM(G15:G31)</f>
        <v>658699</v>
      </c>
    </row>
    <row r="33" spans="1:9" s="1" customFormat="1" ht="13.2" customHeight="1" x14ac:dyDescent="0.3">
      <c r="A33" s="2"/>
      <c r="B33" s="2"/>
      <c r="C33" s="3"/>
      <c r="D33" s="7"/>
      <c r="E33" s="7"/>
      <c r="F33" s="7"/>
      <c r="G33" s="7"/>
    </row>
    <row r="34" spans="1:9" s="1" customFormat="1" ht="13.2" customHeight="1" x14ac:dyDescent="0.3">
      <c r="A34" s="2" t="s">
        <v>15</v>
      </c>
      <c r="B34" s="2"/>
      <c r="C34" s="21">
        <f>+C13-C32</f>
        <v>-47919</v>
      </c>
      <c r="D34" s="21">
        <f>+D13-D32</f>
        <v>-156669</v>
      </c>
      <c r="E34" s="21">
        <f>+E13-E32</f>
        <v>1201</v>
      </c>
      <c r="F34" s="21">
        <f>+F13-F32</f>
        <v>5401</v>
      </c>
      <c r="G34" s="21">
        <f>+G13-G32</f>
        <v>38001</v>
      </c>
    </row>
    <row r="35" spans="1:9" s="1" customFormat="1" ht="13.2" customHeight="1" x14ac:dyDescent="0.3">
      <c r="C35" s="22"/>
      <c r="D35" s="22"/>
      <c r="E35" s="22"/>
      <c r="F35" s="22"/>
      <c r="G35" s="22"/>
    </row>
    <row r="36" spans="1:9" s="1" customFormat="1" ht="13.2" customHeight="1" x14ac:dyDescent="0.3">
      <c r="A36" s="1" t="s">
        <v>43</v>
      </c>
      <c r="C36" s="23">
        <v>212195</v>
      </c>
      <c r="D36" s="24">
        <f>+C38</f>
        <v>164276</v>
      </c>
      <c r="E36" s="24">
        <f>+D38</f>
        <v>7607</v>
      </c>
      <c r="F36" s="24">
        <f>+E38</f>
        <v>8808</v>
      </c>
      <c r="G36" s="24">
        <f>+F38</f>
        <v>14209</v>
      </c>
    </row>
    <row r="37" spans="1:9" s="1" customFormat="1" ht="13.2" customHeight="1" x14ac:dyDescent="0.3">
      <c r="C37" s="22"/>
      <c r="D37" s="22"/>
      <c r="E37" s="22"/>
      <c r="F37" s="22"/>
      <c r="G37" s="22"/>
    </row>
    <row r="38" spans="1:9" s="1" customFormat="1" ht="13.2" customHeight="1" thickBot="1" x14ac:dyDescent="0.35">
      <c r="A38" s="1" t="s">
        <v>44</v>
      </c>
      <c r="C38" s="25">
        <f>SUM(C34:C36)</f>
        <v>164276</v>
      </c>
      <c r="D38" s="25">
        <f t="shared" ref="D38:G38" si="0">SUM(D34:D36)</f>
        <v>7607</v>
      </c>
      <c r="E38" s="25">
        <f t="shared" si="0"/>
        <v>8808</v>
      </c>
      <c r="F38" s="25">
        <f t="shared" si="0"/>
        <v>14209</v>
      </c>
      <c r="G38" s="25">
        <f t="shared" si="0"/>
        <v>52210</v>
      </c>
    </row>
    <row r="39" spans="1:9" s="1" customFormat="1" ht="13.8" thickTop="1" x14ac:dyDescent="0.3"/>
    <row r="40" spans="1:9" x14ac:dyDescent="0.3">
      <c r="A40" s="1" t="s">
        <v>25</v>
      </c>
    </row>
    <row r="41" spans="1:9" x14ac:dyDescent="0.3">
      <c r="A41" s="1">
        <v>1</v>
      </c>
      <c r="B41" s="1" t="s">
        <v>26</v>
      </c>
    </row>
    <row r="42" spans="1:9" x14ac:dyDescent="0.3">
      <c r="A42" s="1">
        <v>2</v>
      </c>
      <c r="B42" s="1" t="s">
        <v>28</v>
      </c>
    </row>
    <row r="43" spans="1:9" x14ac:dyDescent="0.3">
      <c r="A43" s="1">
        <v>3</v>
      </c>
      <c r="B43" s="1" t="s">
        <v>29</v>
      </c>
    </row>
    <row r="44" spans="1:9" x14ac:dyDescent="0.3">
      <c r="A44" s="1">
        <v>4</v>
      </c>
      <c r="B44" s="1" t="s">
        <v>49</v>
      </c>
    </row>
    <row r="45" spans="1:9" x14ac:dyDescent="0.3">
      <c r="A45" s="1">
        <v>5</v>
      </c>
      <c r="B45" s="1" t="s">
        <v>46</v>
      </c>
    </row>
    <row r="46" spans="1:9" x14ac:dyDescent="0.3">
      <c r="A46" s="1">
        <v>6</v>
      </c>
      <c r="B46" s="1" t="s">
        <v>30</v>
      </c>
    </row>
    <row r="47" spans="1:9" x14ac:dyDescent="0.3">
      <c r="B47" s="1" t="s">
        <v>32</v>
      </c>
    </row>
    <row r="48" spans="1:9" s="1" customFormat="1" x14ac:dyDescent="0.3">
      <c r="B48" s="1" t="s">
        <v>31</v>
      </c>
      <c r="G48" s="10"/>
      <c r="H48" s="10"/>
      <c r="I48" s="10"/>
    </row>
    <row r="49" spans="2:9" s="1" customFormat="1" x14ac:dyDescent="0.3">
      <c r="B49" s="1" t="s">
        <v>33</v>
      </c>
      <c r="G49" s="10"/>
      <c r="H49" s="10"/>
      <c r="I49" s="10"/>
    </row>
    <row r="50" spans="2:9" s="1" customFormat="1" x14ac:dyDescent="0.3">
      <c r="B50" s="1" t="s">
        <v>34</v>
      </c>
    </row>
    <row r="51" spans="2:9" s="1" customFormat="1" x14ac:dyDescent="0.3">
      <c r="B51" s="1" t="s">
        <v>35</v>
      </c>
    </row>
    <row r="52" spans="2:9" s="1" customFormat="1" x14ac:dyDescent="0.3">
      <c r="B52" s="1" t="s">
        <v>36</v>
      </c>
    </row>
    <row r="53" spans="2:9" s="1" customFormat="1" x14ac:dyDescent="0.3">
      <c r="B53" s="1" t="s">
        <v>37</v>
      </c>
      <c r="G53" s="10"/>
      <c r="H53" s="10"/>
      <c r="I53" s="10"/>
    </row>
  </sheetData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574000</vt:lpstr>
      <vt:lpstr>400000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Merrilee</dc:creator>
  <cp:lastModifiedBy>Mayinc01</cp:lastModifiedBy>
  <cp:lastPrinted>2021-02-17T02:52:10Z</cp:lastPrinted>
  <dcterms:created xsi:type="dcterms:W3CDTF">2013-08-07T02:51:52Z</dcterms:created>
  <dcterms:modified xsi:type="dcterms:W3CDTF">2021-02-17T04:17:59Z</dcterms:modified>
</cp:coreProperties>
</file>